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180" windowWidth="14355" windowHeight="4620"/>
  </bookViews>
  <sheets>
    <sheet name="Revision History" sheetId="2" r:id="rId1"/>
    <sheet name="Window WDT Cap Calculator" sheetId="1" r:id="rId2"/>
  </sheets>
  <calcPr calcId="145621"/>
</workbook>
</file>

<file path=xl/calcChain.xml><?xml version="1.0" encoding="utf-8"?>
<calcChain xmlns="http://schemas.openxmlformats.org/spreadsheetml/2006/main">
  <c r="G15" i="1" l="1"/>
  <c r="F15" i="1"/>
  <c r="E15" i="1"/>
  <c r="B64" i="1"/>
  <c r="E64" i="1" s="1"/>
  <c r="B40" i="1"/>
  <c r="G40" i="1" s="1"/>
  <c r="F40" i="1" l="1"/>
  <c r="G64" i="1"/>
  <c r="F64" i="1"/>
  <c r="C40" i="1"/>
  <c r="B15" i="1"/>
  <c r="D15" i="1"/>
  <c r="C15" i="1"/>
  <c r="C64" i="1" l="1"/>
  <c r="D40" i="1"/>
  <c r="E40" i="1"/>
  <c r="D64" i="1"/>
</calcChain>
</file>

<file path=xl/sharedStrings.xml><?xml version="1.0" encoding="utf-8"?>
<sst xmlns="http://schemas.openxmlformats.org/spreadsheetml/2006/main" count="74" uniqueCount="50">
  <si>
    <r>
      <t>T</t>
    </r>
    <r>
      <rPr>
        <vertAlign val="subscript"/>
        <sz val="11"/>
        <color theme="1"/>
        <rFont val="Calibri"/>
        <family val="2"/>
        <scheme val="minor"/>
      </rPr>
      <t>boundary,min</t>
    </r>
    <r>
      <rPr>
        <sz val="11"/>
        <color theme="1"/>
        <rFont val="Calibri"/>
        <family val="2"/>
        <scheme val="minor"/>
      </rPr>
      <t xml:space="preserve"> (ms)</t>
    </r>
  </si>
  <si>
    <r>
      <t>T</t>
    </r>
    <r>
      <rPr>
        <vertAlign val="subscript"/>
        <sz val="11"/>
        <color theme="1"/>
        <rFont val="Calibri"/>
        <family val="2"/>
        <scheme val="minor"/>
      </rPr>
      <t>boundary,typ</t>
    </r>
    <r>
      <rPr>
        <sz val="11"/>
        <color theme="1"/>
        <rFont val="Calibri"/>
        <family val="2"/>
        <scheme val="minor"/>
      </rPr>
      <t xml:space="preserve"> (ms)</t>
    </r>
  </si>
  <si>
    <r>
      <t>T</t>
    </r>
    <r>
      <rPr>
        <vertAlign val="subscript"/>
        <sz val="11"/>
        <color theme="1"/>
        <rFont val="Calibri"/>
        <family val="2"/>
        <scheme val="minor"/>
      </rPr>
      <t>boundary,max</t>
    </r>
    <r>
      <rPr>
        <sz val="11"/>
        <color theme="1"/>
        <rFont val="Calibri"/>
        <family val="2"/>
        <scheme val="minor"/>
      </rPr>
      <t xml:space="preserve"> (ms)</t>
    </r>
  </si>
  <si>
    <r>
      <t>T</t>
    </r>
    <r>
      <rPr>
        <vertAlign val="subscript"/>
        <sz val="11"/>
        <color theme="1"/>
        <rFont val="Calibri"/>
        <family val="2"/>
        <scheme val="minor"/>
      </rPr>
      <t>window,min</t>
    </r>
    <r>
      <rPr>
        <sz val="11"/>
        <color theme="1"/>
        <rFont val="Calibri"/>
        <family val="2"/>
        <scheme val="minor"/>
      </rPr>
      <t xml:space="preserve"> (ms)</t>
    </r>
  </si>
  <si>
    <r>
      <t>T</t>
    </r>
    <r>
      <rPr>
        <vertAlign val="subscript"/>
        <sz val="11"/>
        <color theme="1"/>
        <rFont val="Calibri"/>
        <family val="2"/>
        <scheme val="minor"/>
      </rPr>
      <t>window,typ</t>
    </r>
    <r>
      <rPr>
        <sz val="11"/>
        <color theme="1"/>
        <rFont val="Calibri"/>
        <family val="2"/>
        <scheme val="minor"/>
      </rPr>
      <t xml:space="preserve"> (ms)</t>
    </r>
  </si>
  <si>
    <r>
      <t>T</t>
    </r>
    <r>
      <rPr>
        <vertAlign val="subscript"/>
        <sz val="11"/>
        <color theme="1"/>
        <rFont val="Calibri"/>
        <family val="2"/>
        <scheme val="minor"/>
      </rPr>
      <t>window,max</t>
    </r>
    <r>
      <rPr>
        <sz val="11"/>
        <color theme="1"/>
        <rFont val="Calibri"/>
        <family val="2"/>
        <scheme val="minor"/>
      </rPr>
      <t xml:space="preserve"> (ms)</t>
    </r>
  </si>
  <si>
    <t>WDR = GND (0V)</t>
  </si>
  <si>
    <r>
      <rPr>
        <b/>
        <sz val="11"/>
        <color theme="1"/>
        <rFont val="Calibri"/>
        <family val="2"/>
        <scheme val="minor"/>
      </rPr>
      <t>T</t>
    </r>
    <r>
      <rPr>
        <b/>
        <vertAlign val="subscript"/>
        <sz val="11"/>
        <color theme="1"/>
        <rFont val="Calibri"/>
        <family val="2"/>
        <scheme val="minor"/>
      </rPr>
      <t>window,min</t>
    </r>
    <r>
      <rPr>
        <sz val="11"/>
        <color theme="1"/>
        <rFont val="Calibri"/>
        <family val="2"/>
        <scheme val="minor"/>
      </rPr>
      <t xml:space="preserve"> (ms)</t>
    </r>
  </si>
  <si>
    <r>
      <t>C</t>
    </r>
    <r>
      <rPr>
        <b/>
        <vertAlign val="subscript"/>
        <sz val="11"/>
        <color theme="1"/>
        <rFont val="Calibri"/>
        <family val="2"/>
        <scheme val="minor"/>
      </rPr>
      <t>ext</t>
    </r>
    <r>
      <rPr>
        <b/>
        <sz val="11"/>
        <color theme="1"/>
        <rFont val="Calibri"/>
        <family val="2"/>
        <scheme val="minor"/>
      </rPr>
      <t xml:space="preserve"> </t>
    </r>
    <r>
      <rPr>
        <sz val="11"/>
        <color theme="1"/>
        <rFont val="Calibri"/>
        <family val="2"/>
        <scheme val="minor"/>
      </rPr>
      <t>(pF)</t>
    </r>
  </si>
  <si>
    <t>Capacitance:</t>
  </si>
  <si>
    <t>Legend:</t>
  </si>
  <si>
    <t>User Inputs</t>
  </si>
  <si>
    <t>Cap Tolerance (%)</t>
  </si>
  <si>
    <t>Design Value Outputs</t>
  </si>
  <si>
    <t>Plotting Back-End</t>
  </si>
  <si>
    <t>Window Limit:</t>
  </si>
  <si>
    <t>Boundary Limit:</t>
  </si>
  <si>
    <r>
      <rPr>
        <b/>
        <sz val="11"/>
        <color theme="1"/>
        <rFont val="Calibri"/>
        <family val="2"/>
        <scheme val="minor"/>
      </rPr>
      <t>T</t>
    </r>
    <r>
      <rPr>
        <b/>
        <vertAlign val="subscript"/>
        <sz val="11"/>
        <color theme="1"/>
        <rFont val="Calibri"/>
        <family val="2"/>
        <scheme val="minor"/>
      </rPr>
      <t>boundary,max</t>
    </r>
    <r>
      <rPr>
        <sz val="11"/>
        <color theme="1"/>
        <rFont val="Calibri"/>
        <family val="2"/>
        <scheme val="minor"/>
      </rPr>
      <t xml:space="preserve"> (ms)</t>
    </r>
  </si>
  <si>
    <r>
      <t>Use this section of the tool for a</t>
    </r>
    <r>
      <rPr>
        <b/>
        <sz val="11"/>
        <color theme="1"/>
        <rFont val="Calibri"/>
        <family val="2"/>
        <scheme val="minor"/>
      </rPr>
      <t xml:space="preserve"> known capactance</t>
    </r>
    <r>
      <rPr>
        <sz val="11"/>
        <color theme="1"/>
        <rFont val="Calibri"/>
        <family val="2"/>
        <scheme val="minor"/>
      </rPr>
      <t xml:space="preserve"> to generate the window timing. Input the known capacitance and</t>
    </r>
  </si>
  <si>
    <r>
      <t>Use this section of the tool for a</t>
    </r>
    <r>
      <rPr>
        <b/>
        <sz val="11"/>
        <color theme="1"/>
        <rFont val="Calibri"/>
        <family val="2"/>
        <scheme val="minor"/>
      </rPr>
      <t xml:space="preserve"> known window minimum</t>
    </r>
    <r>
      <rPr>
        <sz val="11"/>
        <color theme="1"/>
        <rFont val="Calibri"/>
        <family val="2"/>
        <scheme val="minor"/>
      </rPr>
      <t xml:space="preserve"> to generate the window timing. Input the known minimum </t>
    </r>
  </si>
  <si>
    <r>
      <t>Use this section of the tool for a</t>
    </r>
    <r>
      <rPr>
        <b/>
        <sz val="11"/>
        <color theme="1"/>
        <rFont val="Calibri"/>
        <family val="2"/>
        <scheme val="minor"/>
      </rPr>
      <t xml:space="preserve"> known lower boundary maximum</t>
    </r>
    <r>
      <rPr>
        <sz val="11"/>
        <color theme="1"/>
        <rFont val="Calibri"/>
        <family val="2"/>
        <scheme val="minor"/>
      </rPr>
      <t xml:space="preserve"> to generate the window timing. Input the known maximum</t>
    </r>
  </si>
  <si>
    <t>About this document</t>
  </si>
  <si>
    <t>1. This tool is used to size and design the capacitor needed for a progammable window watchdog.</t>
  </si>
  <si>
    <t>Revision History</t>
  </si>
  <si>
    <t>Rev.</t>
  </si>
  <si>
    <t>Date</t>
  </si>
  <si>
    <t>Sheet</t>
    <phoneticPr fontId="2" type="noConversion"/>
  </si>
  <si>
    <t>Comments</t>
  </si>
  <si>
    <t>all</t>
  </si>
  <si>
    <t>initial version</t>
  </si>
  <si>
    <t>1.) There are three sections of the tool that all generate an output visualization of the watchdog window.</t>
  </si>
  <si>
    <r>
      <t>Each section considers a different design input: External Capacitor size, T</t>
    </r>
    <r>
      <rPr>
        <vertAlign val="subscript"/>
        <sz val="11"/>
        <color theme="1"/>
        <rFont val="Calibri"/>
        <family val="2"/>
        <scheme val="minor"/>
      </rPr>
      <t>window,min</t>
    </r>
    <r>
      <rPr>
        <sz val="11"/>
        <color theme="1"/>
        <rFont val="Calibri"/>
        <family val="2"/>
        <scheme val="minor"/>
      </rPr>
      <t xml:space="preserve"> input, and T</t>
    </r>
    <r>
      <rPr>
        <vertAlign val="subscript"/>
        <sz val="11"/>
        <color theme="1"/>
        <rFont val="Calibri"/>
        <family val="2"/>
        <scheme val="minor"/>
      </rPr>
      <t xml:space="preserve">boundary,max </t>
    </r>
  </si>
  <si>
    <t>Instructions:</t>
  </si>
  <si>
    <t>input (each section also considers the tolerance of the capcitor to size each value).</t>
  </si>
  <si>
    <t xml:space="preserve">3.) On the output visualizations the values one should design his or her watchdog window to are shown </t>
  </si>
  <si>
    <t xml:space="preserve">2.) The user inputs are shown in yellow in each section on the following page (note: there is one user input </t>
  </si>
  <si>
    <t>design outputs that the user should use to design his or her watchdog scheme.</t>
  </si>
  <si>
    <r>
      <t xml:space="preserve"> in the form of a drop down menu to select either V</t>
    </r>
    <r>
      <rPr>
        <vertAlign val="subscript"/>
        <sz val="11"/>
        <color theme="1"/>
        <rFont val="Calibri"/>
        <family val="2"/>
        <scheme val="minor"/>
      </rPr>
      <t>DD</t>
    </r>
    <r>
      <rPr>
        <sz val="11"/>
        <color theme="1"/>
        <rFont val="Calibri"/>
        <family val="2"/>
        <scheme val="minor"/>
      </rPr>
      <t xml:space="preserve"> or GND for the WDR pin).  The green fields are the</t>
    </r>
  </si>
  <si>
    <t>Known Capacitance:</t>
  </si>
  <si>
    <t>Known Lower Boundary:</t>
  </si>
  <si>
    <t>Known Window:</t>
  </si>
  <si>
    <t xml:space="preserve">2. The tool takes into account the passive size as well as the tolerance of the passive to generate values for timing constraints of the window watchdog, as well as output visualizations for the window. </t>
  </si>
  <si>
    <t>This tool is designed as an aid for customers of Texas Instruments related to their use of the TPS3813. This tool is provided “as is” and Texas Instruments makes no warranties, either express or implied, with regard to the tool or its output, and assumes no liability for applications assistance of the design of the user’s products.  User is responsible for its products and applications using Texas Instruments components and user assumes all risk in the use of this tool.  IN NO EVENT SHALL TEXAS INSTRUMENTS BE LIABLE FOR ANY ACTUAL, SPECIAL, INCIDENTAL, CONSEQUENTIAL OR INDIRECT DAMAGES, HOWEVER CAUSED, ON ANY THEORY OF LIABILITY AND WHETHER OR NOT TI HAS BEEN ADVISED OF THE POSSIBILITY OF SUCH DAMAGES, ARISING IN ANY WAY OUT OF THIS TOOL OR USER’S USE OF THIS TOOL.</t>
  </si>
  <si>
    <t xml:space="preserve">with green markers, and the watchdog window is identified with a green bar along the top. </t>
  </si>
  <si>
    <t xml:space="preserve">and tolerance in the yellow boxes. There is a drop down menu for both WDR settings located at the bottom left of </t>
  </si>
  <si>
    <t>and tolerance in the yellow boxes. There is a drop down menu for both WDR settings located at the bottom left of</t>
  </si>
  <si>
    <t>the table. This drop down menu is accessible by clicking the WDR cell with ones cursor.</t>
  </si>
  <si>
    <t>The green bar in the below plot signifies where the WDI pulse should go to avoid a RESET condition. This is known as the watchdog window.</t>
  </si>
  <si>
    <t>Window WDT Cap Calculator</t>
  </si>
  <si>
    <t>Corrected Twindow equations to include "+1" term</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</si>
</sst>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vertAlign val="subscript"/>
      <sz val="11"/>
      <color theme="1"/>
      <name val="Calibri"/>
      <family val="2"/>
      <scheme val="minor"/>
    </font>
    <font>
      <b/>
      <vertAlign val="subscript"/>
      <sz val="11"/>
      <color theme="1"/>
      <name val="Calibri"/>
      <family val="2"/>
      <scheme val="minor"/>
    </font>
    <font>
      <b/>
      <sz val="14"/>
      <color theme="0"/>
      <name val="Arial"/>
      <family val="2"/>
    </font>
    <font>
      <sz val="10"/>
      <color rgb="FFFF0000"/>
      <name val="Arial"/>
      <family val="2"/>
    </font>
    <font>
      <b/>
      <sz val="14"/>
      <name val="Arial"/>
      <family val="2"/>
    </font>
    <font>
      <sz val="10"/>
      <name val="Arial"/>
      <family val="2"/>
    </font>
    <font>
      <b/>
      <sz val="10"/>
      <color indexed="9"/>
      <name val="Arial"/>
      <family val="2"/>
    </font>
  </fonts>
  <fills count="9">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
      <patternFill patternType="solid">
        <fgColor indexed="23"/>
        <bgColor indexed="64"/>
      </patternFill>
    </fill>
    <fill>
      <patternFill patternType="solid">
        <fgColor theme="6" tint="0.39997558519241921"/>
        <bgColor indexed="64"/>
      </patternFill>
    </fill>
  </fills>
  <borders count="11">
    <border>
      <left/>
      <right/>
      <top/>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bottom/>
      <diagonal/>
    </border>
    <border>
      <left style="thick">
        <color auto="1"/>
      </left>
      <right/>
      <top style="thick">
        <color auto="1"/>
      </top>
      <bottom/>
      <diagonal/>
    </border>
    <border>
      <left style="thick">
        <color auto="1"/>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ck">
        <color auto="1"/>
      </bottom>
      <diagonal/>
    </border>
  </borders>
  <cellStyleXfs count="1">
    <xf numFmtId="0" fontId="0" fillId="0" borderId="0"/>
  </cellStyleXfs>
  <cellXfs count="35">
    <xf numFmtId="0" fontId="0" fillId="0" borderId="0" xfId="0"/>
    <xf numFmtId="0" fontId="0" fillId="0" borderId="0" xfId="0" applyBorder="1"/>
    <xf numFmtId="0" fontId="0" fillId="3" borderId="3" xfId="0" applyFill="1" applyBorder="1"/>
    <xf numFmtId="0" fontId="0" fillId="3" borderId="2" xfId="0" applyFill="1" applyBorder="1"/>
    <xf numFmtId="0" fontId="0" fillId="3" borderId="4" xfId="0" applyFill="1" applyBorder="1"/>
    <xf numFmtId="2" fontId="0" fillId="0" borderId="4" xfId="0" applyNumberFormat="1" applyBorder="1"/>
    <xf numFmtId="0" fontId="0" fillId="4" borderId="1" xfId="0" applyFill="1" applyBorder="1"/>
    <xf numFmtId="0" fontId="0" fillId="3" borderId="5" xfId="0" applyFill="1" applyBorder="1"/>
    <xf numFmtId="0" fontId="1" fillId="3" borderId="3" xfId="0" applyFont="1" applyFill="1" applyBorder="1"/>
    <xf numFmtId="0" fontId="0" fillId="3" borderId="6" xfId="0" applyFill="1" applyBorder="1"/>
    <xf numFmtId="0" fontId="0" fillId="3" borderId="7" xfId="0" applyFill="1" applyBorder="1"/>
    <xf numFmtId="0" fontId="0" fillId="3" borderId="1" xfId="0" applyFill="1" applyBorder="1"/>
    <xf numFmtId="0" fontId="1" fillId="2" borderId="1" xfId="0" applyFont="1" applyFill="1" applyBorder="1"/>
    <xf numFmtId="0" fontId="0" fillId="2" borderId="1" xfId="0" applyFill="1" applyBorder="1"/>
    <xf numFmtId="0" fontId="6" fillId="0" borderId="0" xfId="0" applyFont="1" applyAlignment="1">
      <alignment horizontal="left" vertical="center"/>
    </xf>
    <xf numFmtId="0" fontId="7" fillId="0" borderId="0" xfId="0" applyFont="1" applyAlignment="1">
      <alignment vertical="center"/>
    </xf>
    <xf numFmtId="0" fontId="8" fillId="7" borderId="8" xfId="0" applyFont="1" applyFill="1" applyBorder="1" applyAlignment="1">
      <alignment horizontal="left" vertical="center"/>
    </xf>
    <xf numFmtId="0" fontId="8" fillId="7" borderId="9" xfId="0" applyFont="1" applyFill="1" applyBorder="1" applyAlignment="1">
      <alignment horizontal="center" vertical="center"/>
    </xf>
    <xf numFmtId="0" fontId="8" fillId="7" borderId="9" xfId="0" applyFont="1" applyFill="1" applyBorder="1" applyAlignment="1">
      <alignment vertical="center" wrapText="1"/>
    </xf>
    <xf numFmtId="0" fontId="7" fillId="0" borderId="9" xfId="0" applyFont="1" applyBorder="1" applyAlignment="1">
      <alignment horizontal="left" vertical="center"/>
    </xf>
    <xf numFmtId="14" fontId="0" fillId="0" borderId="9" xfId="0" applyNumberFormat="1" applyBorder="1" applyAlignment="1">
      <alignment horizontal="center" vertical="center"/>
    </xf>
    <xf numFmtId="0" fontId="0" fillId="0" borderId="9" xfId="0" applyNumberFormat="1" applyFont="1" applyFill="1" applyBorder="1" applyAlignment="1">
      <alignment horizontal="center" vertical="center"/>
    </xf>
    <xf numFmtId="0" fontId="0" fillId="0" borderId="9" xfId="0" applyFont="1" applyBorder="1" applyAlignment="1">
      <alignment horizontal="left" vertical="center" wrapText="1" shrinkToFit="1"/>
    </xf>
    <xf numFmtId="0" fontId="7" fillId="0" borderId="9" xfId="0" applyFont="1" applyBorder="1" applyAlignment="1">
      <alignment horizontal="left" vertical="center" wrapText="1" shrinkToFit="1"/>
    </xf>
    <xf numFmtId="2" fontId="0" fillId="0" borderId="3" xfId="0" applyNumberFormat="1" applyBorder="1"/>
    <xf numFmtId="2" fontId="0" fillId="0" borderId="10" xfId="0" applyNumberFormat="1" applyBorder="1" applyProtection="1"/>
    <xf numFmtId="0" fontId="0" fillId="4" borderId="1" xfId="0" applyFill="1" applyBorder="1" applyProtection="1">
      <protection locked="0"/>
    </xf>
    <xf numFmtId="2" fontId="0" fillId="8" borderId="1" xfId="0" applyNumberFormat="1" applyFill="1" applyBorder="1" applyProtection="1"/>
    <xf numFmtId="2" fontId="0" fillId="8" borderId="1" xfId="0" applyNumberFormat="1" applyFill="1" applyBorder="1"/>
    <xf numFmtId="0" fontId="1" fillId="0" borderId="0" xfId="0" applyFont="1"/>
    <xf numFmtId="0" fontId="0" fillId="5" borderId="0" xfId="0" applyFill="1" applyBorder="1"/>
    <xf numFmtId="2" fontId="0" fillId="4" borderId="1" xfId="0" applyNumberFormat="1" applyFill="1" applyBorder="1" applyProtection="1">
      <protection locked="0"/>
    </xf>
    <xf numFmtId="0" fontId="4" fillId="6" borderId="0" xfId="0" applyFont="1" applyFill="1" applyAlignment="1">
      <alignment horizontal="center" vertical="center"/>
    </xf>
    <xf numFmtId="0" fontId="5" fillId="0" borderId="0" xfId="0" applyFont="1" applyAlignment="1">
      <alignment horizontal="center" vertical="top" wrapText="1"/>
    </xf>
    <xf numFmtId="0" fontId="0"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3"/>
    </mc:Choice>
    <mc:Fallback>
      <c:style val="13"/>
    </mc:Fallback>
  </mc:AlternateContent>
  <c:chart>
    <c:autoTitleDeleted val="0"/>
    <c:plotArea>
      <c:layout>
        <c:manualLayout>
          <c:layoutTarget val="inner"/>
          <c:xMode val="edge"/>
          <c:yMode val="edge"/>
          <c:x val="2.6768402889151912E-2"/>
          <c:y val="1.8608844599738428E-2"/>
          <c:w val="0.94358298738383162"/>
          <c:h val="0.80598328135722719"/>
        </c:manualLayout>
      </c:layout>
      <c:scatterChart>
        <c:scatterStyle val="lineMarker"/>
        <c:varyColors val="0"/>
        <c:ser>
          <c:idx val="1"/>
          <c:order val="0"/>
          <c:tx>
            <c:v> </c:v>
          </c:tx>
          <c:spPr>
            <a:ln w="47625">
              <a:noFill/>
            </a:ln>
          </c:spPr>
          <c:marker>
            <c:symbol val="none"/>
          </c:marker>
          <c:dPt>
            <c:idx val="2"/>
            <c:marker>
              <c:symbol val="circle"/>
              <c:size val="5"/>
              <c:spPr>
                <a:noFill/>
                <a:ln>
                  <a:solidFill>
                    <a:schemeClr val="accent3">
                      <a:lumMod val="75000"/>
                    </a:schemeClr>
                  </a:solidFill>
                </a:ln>
              </c:spPr>
            </c:marker>
            <c:bubble3D val="0"/>
          </c:dPt>
          <c:dPt>
            <c:idx val="3"/>
            <c:marker>
              <c:symbol val="circle"/>
              <c:size val="5"/>
              <c:spPr>
                <a:solidFill>
                  <a:schemeClr val="accent3">
                    <a:lumMod val="75000"/>
                  </a:schemeClr>
                </a:solidFill>
                <a:ln>
                  <a:solidFill>
                    <a:schemeClr val="accent3">
                      <a:lumMod val="75000"/>
                    </a:schemeClr>
                  </a:solidFill>
                </a:ln>
              </c:spPr>
            </c:marker>
            <c:bubble3D val="0"/>
          </c:dPt>
          <c:dLbls>
            <c:dLbl>
              <c:idx val="2"/>
              <c:layout>
                <c:manualLayout>
                  <c:x val="-4.2392817521785982E-3"/>
                  <c:y val="-6.2238626002961289E-2"/>
                </c:manualLayout>
              </c:layout>
              <c:tx>
                <c:rich>
                  <a:bodyPr/>
                  <a:lstStyle/>
                  <a:p>
                    <a:r>
                      <a:rPr lang="en-US" sz="1800"/>
                      <a:t>t</a:t>
                    </a:r>
                    <a:r>
                      <a:rPr lang="en-US" sz="1800" baseline="-25000"/>
                      <a:t>boundary,max</a:t>
                    </a:r>
                  </a:p>
                </c:rich>
              </c:tx>
              <c:showLegendKey val="0"/>
              <c:showVal val="1"/>
              <c:showCatName val="0"/>
              <c:showSerName val="0"/>
              <c:showPercent val="0"/>
              <c:showBubbleSize val="0"/>
            </c:dLbl>
            <c:dLbl>
              <c:idx val="3"/>
              <c:layout>
                <c:manualLayout>
                  <c:x val="-7.4187430663125477E-3"/>
                  <c:y val="-6.2238626002961289E-2"/>
                </c:manualLayout>
              </c:layout>
              <c:tx>
                <c:rich>
                  <a:bodyPr/>
                  <a:lstStyle/>
                  <a:p>
                    <a:r>
                      <a:rPr lang="en-US" sz="1800"/>
                      <a:t>t</a:t>
                    </a:r>
                    <a:r>
                      <a:rPr lang="en-US" sz="1800" baseline="-25000"/>
                      <a:t>window,min</a:t>
                    </a:r>
                  </a:p>
                </c:rich>
              </c:tx>
              <c:showLegendKey val="0"/>
              <c:showVal val="1"/>
              <c:showCatName val="0"/>
              <c:showSerName val="0"/>
              <c:showPercent val="0"/>
              <c:showBubbleSize val="0"/>
            </c:dLbl>
            <c:showLegendKey val="0"/>
            <c:showVal val="0"/>
            <c:showCatName val="0"/>
            <c:showSerName val="0"/>
            <c:showPercent val="0"/>
            <c:showBubbleSize val="0"/>
          </c:dLbls>
          <c:errBars>
            <c:errDir val="y"/>
            <c:errBarType val="minus"/>
            <c:errValType val="fixedVal"/>
            <c:noEndCap val="1"/>
            <c:val val="1"/>
          </c:errBars>
          <c:errBars>
            <c:errDir val="x"/>
            <c:errBarType val="both"/>
            <c:errValType val="fixedVal"/>
            <c:noEndCap val="0"/>
            <c:val val="1"/>
          </c:errBars>
          <c:xVal>
            <c:numRef>
              <c:f>'Window WDT Cap Calculator'!$B$15:$G$15</c:f>
              <c:numCache>
                <c:formatCode>0.00</c:formatCode>
                <c:ptCount val="6"/>
                <c:pt idx="0">
                  <c:v>28.522447819218662</c:v>
                </c:pt>
                <c:pt idx="1">
                  <c:v>46.978208579476053</c:v>
                </c:pt>
                <c:pt idx="2">
                  <c:v>70.883859547102674</c:v>
                </c:pt>
                <c:pt idx="3">
                  <c:v>818.59425241157555</c:v>
                </c:pt>
                <c:pt idx="4">
                  <c:v>1212.0377813504822</c:v>
                </c:pt>
                <c:pt idx="5">
                  <c:v>1665.7706993569129</c:v>
                </c:pt>
              </c:numCache>
            </c:numRef>
          </c:xVal>
          <c:yVal>
            <c:numRef>
              <c:f>'Window WDT Cap Calculator'!$A$26:$F$26</c:f>
              <c:numCache>
                <c:formatCode>General</c:formatCode>
                <c:ptCount val="6"/>
                <c:pt idx="0">
                  <c:v>1</c:v>
                </c:pt>
                <c:pt idx="1">
                  <c:v>1</c:v>
                </c:pt>
                <c:pt idx="2">
                  <c:v>1</c:v>
                </c:pt>
                <c:pt idx="3">
                  <c:v>1</c:v>
                </c:pt>
                <c:pt idx="4">
                  <c:v>1</c:v>
                </c:pt>
                <c:pt idx="5">
                  <c:v>1</c:v>
                </c:pt>
              </c:numCache>
            </c:numRef>
          </c:yVal>
          <c:smooth val="0"/>
        </c:ser>
        <c:ser>
          <c:idx val="0"/>
          <c:order val="1"/>
          <c:tx>
            <c:v>Watchdog Window</c:v>
          </c:tx>
          <c:marker>
            <c:symbol val="circle"/>
            <c:size val="5"/>
            <c:spPr>
              <a:solidFill>
                <a:schemeClr val="accent3">
                  <a:lumMod val="75000"/>
                </a:schemeClr>
              </a:solidFill>
              <a:ln>
                <a:solidFill>
                  <a:schemeClr val="accent3">
                    <a:lumMod val="75000"/>
                  </a:schemeClr>
                </a:solidFill>
              </a:ln>
            </c:spPr>
          </c:marker>
          <c:xVal>
            <c:numRef>
              <c:f>'Window WDT Cap Calculator'!$D$15:$E$15</c:f>
              <c:numCache>
                <c:formatCode>0.00</c:formatCode>
                <c:ptCount val="2"/>
                <c:pt idx="0">
                  <c:v>70.883859547102674</c:v>
                </c:pt>
                <c:pt idx="1">
                  <c:v>818.59425241157555</c:v>
                </c:pt>
              </c:numCache>
            </c:numRef>
          </c:xVal>
          <c:yVal>
            <c:numRef>
              <c:f>'Window WDT Cap Calculator'!$C$26:$D$26</c:f>
              <c:numCache>
                <c:formatCode>General</c:formatCode>
                <c:ptCount val="2"/>
                <c:pt idx="0">
                  <c:v>1</c:v>
                </c:pt>
                <c:pt idx="1">
                  <c:v>1</c:v>
                </c:pt>
              </c:numCache>
            </c:numRef>
          </c:yVal>
          <c:smooth val="0"/>
        </c:ser>
        <c:dLbls>
          <c:showLegendKey val="0"/>
          <c:showVal val="0"/>
          <c:showCatName val="0"/>
          <c:showSerName val="0"/>
          <c:showPercent val="0"/>
          <c:showBubbleSize val="0"/>
        </c:dLbls>
        <c:axId val="107406464"/>
        <c:axId val="107408768"/>
      </c:scatterChart>
      <c:valAx>
        <c:axId val="107406464"/>
        <c:scaling>
          <c:orientation val="minMax"/>
        </c:scaling>
        <c:delete val="0"/>
        <c:axPos val="b"/>
        <c:title>
          <c:tx>
            <c:rich>
              <a:bodyPr/>
              <a:lstStyle/>
              <a:p>
                <a:pPr>
                  <a:defRPr/>
                </a:pPr>
                <a:r>
                  <a:rPr lang="en-US"/>
                  <a:t>Window</a:t>
                </a:r>
                <a:r>
                  <a:rPr lang="en-US" baseline="0"/>
                  <a:t> Timing (ms)</a:t>
                </a:r>
                <a:endParaRPr lang="en-US"/>
              </a:p>
            </c:rich>
          </c:tx>
          <c:layout/>
          <c:overlay val="0"/>
        </c:title>
        <c:numFmt formatCode="0.00" sourceLinked="1"/>
        <c:majorTickMark val="out"/>
        <c:minorTickMark val="none"/>
        <c:tickLblPos val="nextTo"/>
        <c:crossAx val="107408768"/>
        <c:crosses val="autoZero"/>
        <c:crossBetween val="midCat"/>
      </c:valAx>
      <c:valAx>
        <c:axId val="107408768"/>
        <c:scaling>
          <c:orientation val="minMax"/>
        </c:scaling>
        <c:delete val="1"/>
        <c:axPos val="l"/>
        <c:majorGridlines>
          <c:spPr>
            <a:ln>
              <a:noFill/>
            </a:ln>
          </c:spPr>
        </c:majorGridlines>
        <c:numFmt formatCode="General" sourceLinked="1"/>
        <c:majorTickMark val="out"/>
        <c:minorTickMark val="none"/>
        <c:tickLblPos val="none"/>
        <c:crossAx val="107406464"/>
        <c:crosses val="autoZero"/>
        <c:crossBetween val="midCat"/>
      </c:valAx>
    </c:plotArea>
    <c:legend>
      <c:legendPos val="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3"/>
    </mc:Choice>
    <mc:Fallback>
      <c:style val="13"/>
    </mc:Fallback>
  </mc:AlternateContent>
  <c:chart>
    <c:autoTitleDeleted val="0"/>
    <c:plotArea>
      <c:layout>
        <c:manualLayout>
          <c:layoutTarget val="inner"/>
          <c:xMode val="edge"/>
          <c:yMode val="edge"/>
          <c:x val="1.6102823016844292E-2"/>
          <c:y val="3.0866783672082884E-2"/>
          <c:w val="0.94194648982312457"/>
          <c:h val="0.70768250123500076"/>
        </c:manualLayout>
      </c:layout>
      <c:scatterChart>
        <c:scatterStyle val="lineMarker"/>
        <c:varyColors val="0"/>
        <c:ser>
          <c:idx val="1"/>
          <c:order val="0"/>
          <c:tx>
            <c:v> </c:v>
          </c:tx>
          <c:spPr>
            <a:ln w="47625">
              <a:noFill/>
            </a:ln>
          </c:spPr>
          <c:marker>
            <c:symbol val="none"/>
          </c:marker>
          <c:dLbls>
            <c:dLbl>
              <c:idx val="2"/>
              <c:layout>
                <c:manualLayout>
                  <c:x val="-5.3232782521903076E-3"/>
                  <c:y val="-8.4267850869945482E-2"/>
                </c:manualLayout>
              </c:layout>
              <c:tx>
                <c:rich>
                  <a:bodyPr/>
                  <a:lstStyle/>
                  <a:p>
                    <a:r>
                      <a:rPr lang="en-US" sz="1800"/>
                      <a:t>t</a:t>
                    </a:r>
                    <a:r>
                      <a:rPr lang="en-US" sz="1800" baseline="-25000"/>
                      <a:t>boundary,max</a:t>
                    </a:r>
                  </a:p>
                </c:rich>
              </c:tx>
              <c:showLegendKey val="0"/>
              <c:showVal val="1"/>
              <c:showCatName val="0"/>
              <c:showSerName val="0"/>
              <c:showPercent val="0"/>
              <c:showBubbleSize val="0"/>
            </c:dLbl>
            <c:showLegendKey val="0"/>
            <c:showVal val="0"/>
            <c:showCatName val="0"/>
            <c:showSerName val="0"/>
            <c:showPercent val="0"/>
            <c:showBubbleSize val="0"/>
          </c:dLbls>
          <c:errBars>
            <c:errDir val="y"/>
            <c:errBarType val="minus"/>
            <c:errValType val="fixedVal"/>
            <c:noEndCap val="1"/>
            <c:val val="1"/>
          </c:errBars>
          <c:errBars>
            <c:errDir val="x"/>
            <c:errBarType val="both"/>
            <c:errValType val="fixedVal"/>
            <c:noEndCap val="0"/>
            <c:val val="1"/>
          </c:errBars>
          <c:xVal>
            <c:numRef>
              <c:f>('Window WDT Cap Calculator'!$C$40:$G$40,'Window WDT Cap Calculator'!$B$38)</c:f>
              <c:numCache>
                <c:formatCode>0.00</c:formatCode>
                <c:ptCount val="6"/>
                <c:pt idx="0">
                  <c:v>41.811846689895468</c:v>
                </c:pt>
                <c:pt idx="1">
                  <c:v>68.879198966408268</c:v>
                </c:pt>
                <c:pt idx="2">
                  <c:v>103.9450354609929</c:v>
                </c:pt>
                <c:pt idx="3">
                  <c:v>1777.0833333333333</c:v>
                </c:pt>
                <c:pt idx="4">
                  <c:v>2442.708333333333</c:v>
                </c:pt>
                <c:pt idx="5" formatCode="General">
                  <c:v>1200</c:v>
                </c:pt>
              </c:numCache>
            </c:numRef>
          </c:xVal>
          <c:yVal>
            <c:numRef>
              <c:f>'Window WDT Cap Calculator'!$B$26:$F$26</c:f>
              <c:numCache>
                <c:formatCode>General</c:formatCode>
                <c:ptCount val="5"/>
                <c:pt idx="0">
                  <c:v>1</c:v>
                </c:pt>
                <c:pt idx="1">
                  <c:v>1</c:v>
                </c:pt>
                <c:pt idx="2">
                  <c:v>1</c:v>
                </c:pt>
                <c:pt idx="3">
                  <c:v>1</c:v>
                </c:pt>
                <c:pt idx="4">
                  <c:v>1</c:v>
                </c:pt>
              </c:numCache>
            </c:numRef>
          </c:yVal>
          <c:smooth val="0"/>
        </c:ser>
        <c:ser>
          <c:idx val="0"/>
          <c:order val="1"/>
          <c:tx>
            <c:v>Watchdog Window</c:v>
          </c:tx>
          <c:marker>
            <c:symbol val="circle"/>
            <c:size val="5"/>
          </c:marker>
          <c:dLbls>
            <c:dLbl>
              <c:idx val="0"/>
              <c:layout>
                <c:manualLayout>
                  <c:x val="-4.2586135278882596E-3"/>
                  <c:y val="-4.3612619742800687E-2"/>
                </c:manualLayout>
              </c:layout>
              <c:tx>
                <c:rich>
                  <a:bodyPr/>
                  <a:lstStyle/>
                  <a:p>
                    <a:r>
                      <a:rPr lang="en-US" sz="1800"/>
                      <a:t>t</a:t>
                    </a:r>
                    <a:r>
                      <a:rPr lang="en-US" sz="1800" baseline="-25000"/>
                      <a:t>window,min</a:t>
                    </a:r>
                  </a:p>
                </c:rich>
              </c:tx>
              <c:showLegendKey val="0"/>
              <c:showVal val="1"/>
              <c:showCatName val="0"/>
              <c:showSerName val="0"/>
              <c:showPercent val="0"/>
              <c:showBubbleSize val="0"/>
            </c:dLbl>
            <c:showLegendKey val="0"/>
            <c:showVal val="0"/>
            <c:showCatName val="0"/>
            <c:showSerName val="0"/>
            <c:showPercent val="0"/>
            <c:showBubbleSize val="0"/>
          </c:dLbls>
          <c:errBars>
            <c:errDir val="y"/>
            <c:errBarType val="minus"/>
            <c:errValType val="fixedVal"/>
            <c:noEndCap val="1"/>
            <c:val val="1"/>
          </c:errBars>
          <c:errBars>
            <c:errDir val="x"/>
            <c:errBarType val="both"/>
            <c:errValType val="fixedVal"/>
            <c:noEndCap val="0"/>
            <c:val val="1"/>
          </c:errBars>
          <c:xVal>
            <c:numRef>
              <c:f>('Window WDT Cap Calculator'!$B$38,'Window WDT Cap Calculator'!$E$40)</c:f>
              <c:numCache>
                <c:formatCode>0.00</c:formatCode>
                <c:ptCount val="2"/>
                <c:pt idx="0" formatCode="General">
                  <c:v>1200</c:v>
                </c:pt>
                <c:pt idx="1">
                  <c:v>103.9450354609929</c:v>
                </c:pt>
              </c:numCache>
            </c:numRef>
          </c:xVal>
          <c:yVal>
            <c:numRef>
              <c:f>'Window WDT Cap Calculator'!$C$26:$D$26</c:f>
              <c:numCache>
                <c:formatCode>General</c:formatCode>
                <c:ptCount val="2"/>
                <c:pt idx="0">
                  <c:v>1</c:v>
                </c:pt>
                <c:pt idx="1">
                  <c:v>1</c:v>
                </c:pt>
              </c:numCache>
            </c:numRef>
          </c:yVal>
          <c:smooth val="0"/>
        </c:ser>
        <c:dLbls>
          <c:showLegendKey val="0"/>
          <c:showVal val="0"/>
          <c:showCatName val="0"/>
          <c:showSerName val="0"/>
          <c:showPercent val="0"/>
          <c:showBubbleSize val="0"/>
        </c:dLbls>
        <c:axId val="108837504"/>
        <c:axId val="108851968"/>
      </c:scatterChart>
      <c:valAx>
        <c:axId val="108837504"/>
        <c:scaling>
          <c:orientation val="minMax"/>
        </c:scaling>
        <c:delete val="0"/>
        <c:axPos val="b"/>
        <c:title>
          <c:tx>
            <c:rich>
              <a:bodyPr/>
              <a:lstStyle/>
              <a:p>
                <a:pPr>
                  <a:defRPr/>
                </a:pPr>
                <a:r>
                  <a:rPr lang="en-US"/>
                  <a:t>Window Timing (ms)</a:t>
                </a:r>
              </a:p>
            </c:rich>
          </c:tx>
          <c:layout/>
          <c:overlay val="0"/>
        </c:title>
        <c:numFmt formatCode="0.00" sourceLinked="1"/>
        <c:majorTickMark val="out"/>
        <c:minorTickMark val="none"/>
        <c:tickLblPos val="nextTo"/>
        <c:crossAx val="108851968"/>
        <c:crosses val="autoZero"/>
        <c:crossBetween val="midCat"/>
      </c:valAx>
      <c:valAx>
        <c:axId val="108851968"/>
        <c:scaling>
          <c:orientation val="minMax"/>
        </c:scaling>
        <c:delete val="1"/>
        <c:axPos val="l"/>
        <c:majorGridlines>
          <c:spPr>
            <a:ln>
              <a:noFill/>
            </a:ln>
          </c:spPr>
        </c:majorGridlines>
        <c:numFmt formatCode="General" sourceLinked="1"/>
        <c:majorTickMark val="out"/>
        <c:minorTickMark val="none"/>
        <c:tickLblPos val="none"/>
        <c:crossAx val="108837504"/>
        <c:crosses val="autoZero"/>
        <c:crossBetween val="midCat"/>
      </c:valAx>
    </c:plotArea>
    <c:legend>
      <c:legendPos val="t"/>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3"/>
    </mc:Choice>
    <mc:Fallback>
      <c:style val="13"/>
    </mc:Fallback>
  </mc:AlternateContent>
  <c:chart>
    <c:autoTitleDeleted val="0"/>
    <c:plotArea>
      <c:layout>
        <c:manualLayout>
          <c:layoutTarget val="inner"/>
          <c:xMode val="edge"/>
          <c:yMode val="edge"/>
          <c:x val="1.6544008417746191E-2"/>
          <c:y val="2.7233907774777341E-2"/>
          <c:w val="0.95065990594927363"/>
          <c:h val="0.72737608290230671"/>
        </c:manualLayout>
      </c:layout>
      <c:scatterChart>
        <c:scatterStyle val="lineMarker"/>
        <c:varyColors val="0"/>
        <c:ser>
          <c:idx val="1"/>
          <c:order val="0"/>
          <c:tx>
            <c:v> </c:v>
          </c:tx>
          <c:spPr>
            <a:ln w="47625">
              <a:noFill/>
            </a:ln>
          </c:spPr>
          <c:marker>
            <c:symbol val="none"/>
          </c:marker>
          <c:errBars>
            <c:errDir val="y"/>
            <c:errBarType val="minus"/>
            <c:errValType val="fixedVal"/>
            <c:noEndCap val="1"/>
            <c:val val="1"/>
          </c:errBars>
          <c:errBars>
            <c:errDir val="x"/>
            <c:errBarType val="both"/>
            <c:errValType val="fixedVal"/>
            <c:noEndCap val="0"/>
            <c:val val="1"/>
          </c:errBars>
          <c:xVal>
            <c:numRef>
              <c:f>('Window WDT Cap Calculator'!$C$64:$D$64,'Window WDT Cap Calculator'!$F$64:$G$64)</c:f>
              <c:numCache>
                <c:formatCode>0.00</c:formatCode>
                <c:ptCount val="4"/>
                <c:pt idx="0">
                  <c:v>31.358761482420007</c:v>
                </c:pt>
                <c:pt idx="1">
                  <c:v>51.652466525722332</c:v>
                </c:pt>
                <c:pt idx="2">
                  <c:v>1332.6336363636362</c:v>
                </c:pt>
                <c:pt idx="3">
                  <c:v>1831.5899999999995</c:v>
                </c:pt>
              </c:numCache>
            </c:numRef>
          </c:xVal>
          <c:yVal>
            <c:numRef>
              <c:f>'Window WDT Cap Calculator'!$A$26:$F$26</c:f>
              <c:numCache>
                <c:formatCode>General</c:formatCode>
                <c:ptCount val="6"/>
                <c:pt idx="0">
                  <c:v>1</c:v>
                </c:pt>
                <c:pt idx="1">
                  <c:v>1</c:v>
                </c:pt>
                <c:pt idx="2">
                  <c:v>1</c:v>
                </c:pt>
                <c:pt idx="3">
                  <c:v>1</c:v>
                </c:pt>
                <c:pt idx="4">
                  <c:v>1</c:v>
                </c:pt>
                <c:pt idx="5">
                  <c:v>1</c:v>
                </c:pt>
              </c:numCache>
            </c:numRef>
          </c:yVal>
          <c:smooth val="0"/>
        </c:ser>
        <c:ser>
          <c:idx val="0"/>
          <c:order val="1"/>
          <c:tx>
            <c:v>Watchdog Window</c:v>
          </c:tx>
          <c:marker>
            <c:symbol val="circle"/>
            <c:size val="5"/>
          </c:marker>
          <c:dLbls>
            <c:dLbl>
              <c:idx val="0"/>
              <c:layout>
                <c:manualLayout>
                  <c:x val="-1.3195637089875801E-2"/>
                  <c:y val="-7.8123325405369468E-2"/>
                </c:manualLayout>
              </c:layout>
              <c:tx>
                <c:rich>
                  <a:bodyPr/>
                  <a:lstStyle/>
                  <a:p>
                    <a:r>
                      <a:rPr lang="en-US" sz="1800"/>
                      <a:t>t</a:t>
                    </a:r>
                    <a:r>
                      <a:rPr lang="en-US" sz="1800" baseline="-25000"/>
                      <a:t>boundary,max</a:t>
                    </a:r>
                  </a:p>
                </c:rich>
              </c:tx>
              <c:showLegendKey val="0"/>
              <c:showVal val="1"/>
              <c:showCatName val="0"/>
              <c:showSerName val="0"/>
              <c:showPercent val="0"/>
              <c:showBubbleSize val="0"/>
            </c:dLbl>
            <c:dLbl>
              <c:idx val="1"/>
              <c:layout>
                <c:manualLayout>
                  <c:x val="-3.2195339348594487E-3"/>
                  <c:y val="-4.9549198062012752E-2"/>
                </c:manualLayout>
              </c:layout>
              <c:tx>
                <c:rich>
                  <a:bodyPr/>
                  <a:lstStyle/>
                  <a:p>
                    <a:r>
                      <a:rPr lang="en-US" sz="1800" baseline="0"/>
                      <a:t>t</a:t>
                    </a:r>
                    <a:r>
                      <a:rPr lang="en-US" sz="1800" baseline="-25000"/>
                      <a:t>window,min</a:t>
                    </a:r>
                  </a:p>
                </c:rich>
              </c:tx>
              <c:showLegendKey val="0"/>
              <c:showVal val="1"/>
              <c:showCatName val="0"/>
              <c:showSerName val="0"/>
              <c:showPercent val="0"/>
              <c:showBubbleSize val="0"/>
            </c:dLbl>
            <c:showLegendKey val="0"/>
            <c:showVal val="1"/>
            <c:showCatName val="0"/>
            <c:showSerName val="0"/>
            <c:showPercent val="0"/>
            <c:showBubbleSize val="0"/>
            <c:showLeaderLines val="0"/>
          </c:dLbls>
          <c:errBars>
            <c:errDir val="y"/>
            <c:errBarType val="minus"/>
            <c:errValType val="fixedVal"/>
            <c:noEndCap val="1"/>
            <c:val val="1"/>
          </c:errBars>
          <c:errBars>
            <c:errDir val="x"/>
            <c:errBarType val="both"/>
            <c:errValType val="fixedVal"/>
            <c:noEndCap val="0"/>
            <c:val val="1"/>
          </c:errBars>
          <c:xVal>
            <c:numRef>
              <c:f>('Window WDT Cap Calculator'!$B$62,'Window WDT Cap Calculator'!$E$64)</c:f>
              <c:numCache>
                <c:formatCode>0.00</c:formatCode>
                <c:ptCount val="2"/>
                <c:pt idx="0">
                  <c:v>77.94</c:v>
                </c:pt>
                <c:pt idx="1">
                  <c:v>899.99645454545418</c:v>
                </c:pt>
              </c:numCache>
            </c:numRef>
          </c:xVal>
          <c:yVal>
            <c:numRef>
              <c:f>'Window WDT Cap Calculator'!$C$26:$D$26</c:f>
              <c:numCache>
                <c:formatCode>General</c:formatCode>
                <c:ptCount val="2"/>
                <c:pt idx="0">
                  <c:v>1</c:v>
                </c:pt>
                <c:pt idx="1">
                  <c:v>1</c:v>
                </c:pt>
              </c:numCache>
            </c:numRef>
          </c:yVal>
          <c:smooth val="0"/>
        </c:ser>
        <c:dLbls>
          <c:showLegendKey val="0"/>
          <c:showVal val="0"/>
          <c:showCatName val="0"/>
          <c:showSerName val="0"/>
          <c:showPercent val="0"/>
          <c:showBubbleSize val="0"/>
        </c:dLbls>
        <c:axId val="108882944"/>
        <c:axId val="108889216"/>
      </c:scatterChart>
      <c:valAx>
        <c:axId val="108882944"/>
        <c:scaling>
          <c:orientation val="minMax"/>
        </c:scaling>
        <c:delete val="0"/>
        <c:axPos val="b"/>
        <c:title>
          <c:tx>
            <c:rich>
              <a:bodyPr/>
              <a:lstStyle/>
              <a:p>
                <a:pPr>
                  <a:defRPr/>
                </a:pPr>
                <a:r>
                  <a:rPr lang="en-US"/>
                  <a:t>Window Timing (ms)</a:t>
                </a:r>
              </a:p>
            </c:rich>
          </c:tx>
          <c:layout/>
          <c:overlay val="0"/>
        </c:title>
        <c:numFmt formatCode="0.00" sourceLinked="1"/>
        <c:majorTickMark val="out"/>
        <c:minorTickMark val="none"/>
        <c:tickLblPos val="nextTo"/>
        <c:crossAx val="108889216"/>
        <c:crosses val="autoZero"/>
        <c:crossBetween val="midCat"/>
      </c:valAx>
      <c:valAx>
        <c:axId val="108889216"/>
        <c:scaling>
          <c:orientation val="minMax"/>
        </c:scaling>
        <c:delete val="1"/>
        <c:axPos val="l"/>
        <c:majorGridlines>
          <c:spPr>
            <a:ln>
              <a:noFill/>
            </a:ln>
          </c:spPr>
        </c:majorGridlines>
        <c:numFmt formatCode="General" sourceLinked="1"/>
        <c:majorTickMark val="out"/>
        <c:minorTickMark val="none"/>
        <c:tickLblPos val="none"/>
        <c:crossAx val="108882944"/>
        <c:crosses val="autoZero"/>
        <c:crossBetween val="midCat"/>
      </c:valAx>
    </c:plotArea>
    <c:legend>
      <c:legendPos val="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16</xdr:row>
      <xdr:rowOff>22412</xdr:rowOff>
    </xdr:from>
    <xdr:to>
      <xdr:col>8</xdr:col>
      <xdr:colOff>593912</xdr:colOff>
      <xdr:row>30</xdr:row>
      <xdr:rowOff>67235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40</xdr:row>
      <xdr:rowOff>201704</xdr:rowOff>
    </xdr:from>
    <xdr:to>
      <xdr:col>8</xdr:col>
      <xdr:colOff>582706</xdr:colOff>
      <xdr:row>54</xdr:row>
      <xdr:rowOff>168089</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11206</xdr:colOff>
      <xdr:row>65</xdr:row>
      <xdr:rowOff>22411</xdr:rowOff>
    </xdr:from>
    <xdr:to>
      <xdr:col>9</xdr:col>
      <xdr:colOff>82644</xdr:colOff>
      <xdr:row>77</xdr:row>
      <xdr:rowOff>22412</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23"/>
  <sheetViews>
    <sheetView tabSelected="1" workbookViewId="0">
      <selection activeCell="D23" sqref="D23"/>
    </sheetView>
  </sheetViews>
  <sheetFormatPr defaultRowHeight="15" x14ac:dyDescent="0.25"/>
  <cols>
    <col min="1" max="1" width="19.5703125" customWidth="1"/>
    <col min="2" max="2" width="18.7109375" customWidth="1"/>
    <col min="3" max="3" width="26.5703125" bestFit="1" customWidth="1"/>
    <col min="4" max="4" width="30.28515625" customWidth="1"/>
  </cols>
  <sheetData>
    <row r="1" spans="1:4" ht="18" x14ac:dyDescent="0.25">
      <c r="A1" s="32" t="s">
        <v>21</v>
      </c>
      <c r="B1" s="32"/>
      <c r="C1" s="32"/>
      <c r="D1" s="32"/>
    </row>
    <row r="2" spans="1:4" ht="104.25" customHeight="1" x14ac:dyDescent="0.25">
      <c r="A2" s="33" t="s">
        <v>42</v>
      </c>
      <c r="B2" s="33"/>
      <c r="C2" s="33"/>
      <c r="D2" s="33"/>
    </row>
    <row r="3" spans="1:4" ht="22.5" customHeight="1" x14ac:dyDescent="0.25">
      <c r="A3" s="34" t="s">
        <v>22</v>
      </c>
      <c r="B3" s="34"/>
      <c r="C3" s="34"/>
      <c r="D3" s="34"/>
    </row>
    <row r="4" spans="1:4" ht="27.75" customHeight="1" x14ac:dyDescent="0.25">
      <c r="A4" s="34" t="s">
        <v>41</v>
      </c>
      <c r="B4" s="34"/>
      <c r="C4" s="34"/>
      <c r="D4" s="34"/>
    </row>
    <row r="6" spans="1:4" x14ac:dyDescent="0.25">
      <c r="A6" s="29" t="s">
        <v>32</v>
      </c>
    </row>
    <row r="8" spans="1:4" x14ac:dyDescent="0.25">
      <c r="A8" t="s">
        <v>30</v>
      </c>
    </row>
    <row r="9" spans="1:4" ht="18" x14ac:dyDescent="0.35">
      <c r="A9" t="s">
        <v>31</v>
      </c>
    </row>
    <row r="10" spans="1:4" x14ac:dyDescent="0.25">
      <c r="A10" t="s">
        <v>33</v>
      </c>
    </row>
    <row r="12" spans="1:4" x14ac:dyDescent="0.25">
      <c r="A12" t="s">
        <v>35</v>
      </c>
    </row>
    <row r="13" spans="1:4" ht="18" x14ac:dyDescent="0.35">
      <c r="A13" t="s">
        <v>37</v>
      </c>
    </row>
    <row r="14" spans="1:4" x14ac:dyDescent="0.25">
      <c r="A14" t="s">
        <v>36</v>
      </c>
    </row>
    <row r="16" spans="1:4" x14ac:dyDescent="0.25">
      <c r="A16" t="s">
        <v>34</v>
      </c>
    </row>
    <row r="17" spans="1:4" x14ac:dyDescent="0.25">
      <c r="A17" t="s">
        <v>43</v>
      </c>
    </row>
    <row r="19" spans="1:4" ht="18" x14ac:dyDescent="0.25">
      <c r="A19" s="14" t="s">
        <v>23</v>
      </c>
      <c r="B19" s="15"/>
      <c r="C19" s="15"/>
      <c r="D19" s="15"/>
    </row>
    <row r="20" spans="1:4" x14ac:dyDescent="0.25">
      <c r="A20" s="16" t="s">
        <v>24</v>
      </c>
      <c r="B20" s="17" t="s">
        <v>25</v>
      </c>
      <c r="C20" s="17" t="s">
        <v>26</v>
      </c>
      <c r="D20" s="18" t="s">
        <v>27</v>
      </c>
    </row>
    <row r="21" spans="1:4" x14ac:dyDescent="0.25">
      <c r="A21" s="19">
        <v>1</v>
      </c>
      <c r="B21" s="20">
        <v>42549</v>
      </c>
      <c r="C21" s="21" t="s">
        <v>28</v>
      </c>
      <c r="D21" s="22" t="s">
        <v>29</v>
      </c>
    </row>
    <row r="22" spans="1:4" ht="25.5" x14ac:dyDescent="0.25">
      <c r="A22" s="19">
        <v>2</v>
      </c>
      <c r="B22" s="20">
        <v>42626</v>
      </c>
      <c r="C22" s="21" t="s">
        <v>48</v>
      </c>
      <c r="D22" s="23" t="s">
        <v>49</v>
      </c>
    </row>
    <row r="23" spans="1:4" x14ac:dyDescent="0.25">
      <c r="A23" s="19"/>
      <c r="B23" s="20"/>
      <c r="C23" s="21"/>
      <c r="D23" s="23"/>
    </row>
  </sheetData>
  <sheetProtection password="97C1" sheet="1" objects="1" scenarios="1"/>
  <mergeCells count="4">
    <mergeCell ref="A1:D1"/>
    <mergeCell ref="A2:D2"/>
    <mergeCell ref="A3:D3"/>
    <mergeCell ref="A4:D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77"/>
  <sheetViews>
    <sheetView zoomScale="85" zoomScaleNormal="85" workbookViewId="0">
      <selection activeCell="B39" sqref="B39"/>
    </sheetView>
  </sheetViews>
  <sheetFormatPr defaultRowHeight="15" x14ac:dyDescent="0.25"/>
  <cols>
    <col min="1" max="1" width="24.28515625" customWidth="1"/>
    <col min="2" max="2" width="23.85546875" customWidth="1"/>
    <col min="3" max="3" width="27.42578125" customWidth="1"/>
    <col min="4" max="4" width="28.5703125" customWidth="1"/>
    <col min="5" max="5" width="25.140625" customWidth="1"/>
    <col min="6" max="6" width="25.42578125" customWidth="1"/>
    <col min="7" max="7" width="25.5703125" customWidth="1"/>
    <col min="8" max="8" width="13.85546875" bestFit="1" customWidth="1"/>
    <col min="10" max="10" width="22.85546875" customWidth="1"/>
  </cols>
  <sheetData>
    <row r="1" spans="1:9" ht="18" x14ac:dyDescent="0.25">
      <c r="A1" s="32" t="s">
        <v>21</v>
      </c>
      <c r="B1" s="32"/>
      <c r="C1" s="32"/>
      <c r="D1" s="32"/>
    </row>
    <row r="2" spans="1:9" ht="87" customHeight="1" x14ac:dyDescent="0.25">
      <c r="A2" s="33" t="s">
        <v>42</v>
      </c>
      <c r="B2" s="33"/>
      <c r="C2" s="33"/>
      <c r="D2" s="33"/>
    </row>
    <row r="3" spans="1:9" ht="15.75" thickBot="1" x14ac:dyDescent="0.3"/>
    <row r="4" spans="1:9" ht="16.5" thickTop="1" thickBot="1" x14ac:dyDescent="0.3">
      <c r="A4" s="11" t="s">
        <v>10</v>
      </c>
      <c r="D4" s="1"/>
      <c r="F4" s="1"/>
      <c r="G4" s="1"/>
    </row>
    <row r="5" spans="1:9" ht="16.5" thickTop="1" thickBot="1" x14ac:dyDescent="0.3">
      <c r="A5" s="6" t="s">
        <v>11</v>
      </c>
    </row>
    <row r="6" spans="1:9" ht="16.5" thickTop="1" thickBot="1" x14ac:dyDescent="0.3">
      <c r="A6" s="13" t="s">
        <v>13</v>
      </c>
    </row>
    <row r="7" spans="1:9" ht="15.75" thickTop="1" x14ac:dyDescent="0.25"/>
    <row r="8" spans="1:9" x14ac:dyDescent="0.25">
      <c r="A8" s="29" t="s">
        <v>38</v>
      </c>
    </row>
    <row r="9" spans="1:9" x14ac:dyDescent="0.25">
      <c r="A9" t="s">
        <v>18</v>
      </c>
    </row>
    <row r="10" spans="1:9" x14ac:dyDescent="0.25">
      <c r="A10" t="s">
        <v>45</v>
      </c>
    </row>
    <row r="11" spans="1:9" ht="15.75" thickBot="1" x14ac:dyDescent="0.3">
      <c r="A11" t="s">
        <v>46</v>
      </c>
      <c r="I11" s="1"/>
    </row>
    <row r="12" spans="1:9" ht="19.5" thickTop="1" thickBot="1" x14ac:dyDescent="0.4">
      <c r="A12" s="9" t="s">
        <v>9</v>
      </c>
      <c r="B12" s="8" t="s">
        <v>8</v>
      </c>
      <c r="C12" s="4" t="s">
        <v>12</v>
      </c>
      <c r="E12" s="1"/>
      <c r="F12" s="1"/>
      <c r="G12" s="1"/>
    </row>
    <row r="13" spans="1:9" ht="16.5" thickTop="1" thickBot="1" x14ac:dyDescent="0.3">
      <c r="A13" s="10"/>
      <c r="B13" s="26">
        <v>3000</v>
      </c>
      <c r="C13" s="26">
        <v>10</v>
      </c>
      <c r="D13" s="1"/>
      <c r="E13" s="1"/>
      <c r="F13" s="1"/>
      <c r="G13" s="1"/>
    </row>
    <row r="14" spans="1:9" ht="19.5" thickTop="1" thickBot="1" x14ac:dyDescent="0.4">
      <c r="A14" s="10"/>
      <c r="B14" s="2" t="s">
        <v>0</v>
      </c>
      <c r="C14" s="2" t="s">
        <v>1</v>
      </c>
      <c r="D14" s="13" t="s">
        <v>2</v>
      </c>
      <c r="E14" s="13" t="s">
        <v>3</v>
      </c>
      <c r="F14" s="2" t="s">
        <v>4</v>
      </c>
      <c r="G14" s="4" t="s">
        <v>5</v>
      </c>
    </row>
    <row r="15" spans="1:9" ht="16.5" thickTop="1" thickBot="1" x14ac:dyDescent="0.3">
      <c r="A15" s="26" t="s">
        <v>6</v>
      </c>
      <c r="B15" s="25">
        <f>IF($A$15 = "WDR = GND (0V)",$E$15/28.7, $E$15/92.7)</f>
        <v>28.522447819218662</v>
      </c>
      <c r="C15" s="25">
        <f>IF($A$15 = "WDR = GND (0V)",$F$15/25.8, $F$15/64.5)</f>
        <v>46.978208579476053</v>
      </c>
      <c r="D15" s="27">
        <f>IF($A$15 = "WDR = GND (0V)",$G$15/23.5, $G$15/51.6)</f>
        <v>70.883859547102674</v>
      </c>
      <c r="E15" s="27">
        <f>0.75*((($B$13 -$B$13*($C$13/100))/15.55)+1)*6.25</f>
        <v>818.59425241157555</v>
      </c>
      <c r="F15" s="25">
        <f>(($B$13/15.55)+1)*6.25</f>
        <v>1212.0377813504822</v>
      </c>
      <c r="G15" s="5">
        <f>1.25*((($B$13+$B$13*($C$13/100))/15.55)+1)*6.25</f>
        <v>1665.7706993569129</v>
      </c>
    </row>
    <row r="16" spans="1:9" ht="15.75" thickTop="1" x14ac:dyDescent="0.25">
      <c r="A16" s="30" t="s">
        <v>47</v>
      </c>
    </row>
    <row r="26" spans="1:6" x14ac:dyDescent="0.25">
      <c r="A26">
        <v>1</v>
      </c>
      <c r="B26">
        <v>1</v>
      </c>
      <c r="C26">
        <v>1</v>
      </c>
      <c r="D26">
        <v>1</v>
      </c>
      <c r="E26">
        <v>1</v>
      </c>
      <c r="F26">
        <v>1</v>
      </c>
    </row>
    <row r="33" spans="1:7" x14ac:dyDescent="0.25">
      <c r="A33" s="29" t="s">
        <v>40</v>
      </c>
    </row>
    <row r="34" spans="1:7" x14ac:dyDescent="0.25">
      <c r="A34" t="s">
        <v>19</v>
      </c>
    </row>
    <row r="35" spans="1:7" x14ac:dyDescent="0.25">
      <c r="A35" t="s">
        <v>44</v>
      </c>
    </row>
    <row r="36" spans="1:7" ht="15.75" thickBot="1" x14ac:dyDescent="0.3">
      <c r="A36" t="s">
        <v>46</v>
      </c>
    </row>
    <row r="37" spans="1:7" ht="19.5" thickTop="1" thickBot="1" x14ac:dyDescent="0.4">
      <c r="A37" s="9" t="s">
        <v>15</v>
      </c>
      <c r="B37" s="2" t="s">
        <v>7</v>
      </c>
      <c r="C37" s="4" t="s">
        <v>12</v>
      </c>
    </row>
    <row r="38" spans="1:7" ht="16.5" thickTop="1" thickBot="1" x14ac:dyDescent="0.3">
      <c r="A38" s="10"/>
      <c r="B38" s="26">
        <v>1200</v>
      </c>
      <c r="C38" s="26">
        <v>10</v>
      </c>
    </row>
    <row r="39" spans="1:7" ht="19.5" thickTop="1" thickBot="1" x14ac:dyDescent="0.4">
      <c r="A39" s="10"/>
      <c r="B39" s="12" t="s">
        <v>8</v>
      </c>
      <c r="C39" s="2" t="s">
        <v>0</v>
      </c>
      <c r="D39" s="2" t="s">
        <v>1</v>
      </c>
      <c r="E39" s="13" t="s">
        <v>2</v>
      </c>
      <c r="F39" s="3" t="s">
        <v>4</v>
      </c>
      <c r="G39" s="4" t="s">
        <v>5</v>
      </c>
    </row>
    <row r="40" spans="1:7" ht="16.5" thickTop="1" thickBot="1" x14ac:dyDescent="0.3">
      <c r="A40" s="26" t="s">
        <v>6</v>
      </c>
      <c r="B40" s="28">
        <f>IF($A$40 = "WDR = GND (0V)", (((($B$38*(4/3)/6.25)-1)*15.55))/(1-$C$38/100), (((($B$38*(4/3)/6.25)-1)*15.55))/(1-$C$38/100))</f>
        <v>4405.833333333333</v>
      </c>
      <c r="C40" s="24">
        <f>IF($A$40 = "WDR = GND (0V)",$B$38/28.7, $B$38/92.7)</f>
        <v>41.811846689895468</v>
      </c>
      <c r="D40" s="24">
        <f>IF($A$40 = "WDR = GND (0V)",$F$40/ 25.8, $F$40/64.5)</f>
        <v>68.879198966408268</v>
      </c>
      <c r="E40" s="28">
        <f>IF($A$40 = "WDR = GND (0V)",$G$40/23.5, $G$40/51.6)</f>
        <v>103.9450354609929</v>
      </c>
      <c r="F40" s="25">
        <f>(($B$40/15.55)+1)*6.25</f>
        <v>1777.0833333333333</v>
      </c>
      <c r="G40" s="5">
        <f>1.25*((($B$40+($C$38/100)*$B$40)/15.55)+1)*6.25</f>
        <v>2442.708333333333</v>
      </c>
    </row>
    <row r="41" spans="1:7" ht="15.75" thickTop="1" x14ac:dyDescent="0.25">
      <c r="A41" t="s">
        <v>47</v>
      </c>
    </row>
    <row r="54" spans="1:7" x14ac:dyDescent="0.25">
      <c r="A54" t="s">
        <v>14</v>
      </c>
      <c r="B54">
        <v>1</v>
      </c>
      <c r="C54">
        <v>1</v>
      </c>
      <c r="D54">
        <v>1</v>
      </c>
      <c r="E54">
        <v>1</v>
      </c>
      <c r="F54">
        <v>1</v>
      </c>
      <c r="G54">
        <v>1</v>
      </c>
    </row>
    <row r="57" spans="1:7" x14ac:dyDescent="0.25">
      <c r="A57" s="29" t="s">
        <v>39</v>
      </c>
    </row>
    <row r="58" spans="1:7" x14ac:dyDescent="0.25">
      <c r="A58" t="s">
        <v>20</v>
      </c>
    </row>
    <row r="59" spans="1:7" x14ac:dyDescent="0.25">
      <c r="A59" t="s">
        <v>44</v>
      </c>
    </row>
    <row r="60" spans="1:7" ht="15.75" thickBot="1" x14ac:dyDescent="0.3">
      <c r="A60" t="s">
        <v>46</v>
      </c>
    </row>
    <row r="61" spans="1:7" ht="19.5" thickTop="1" thickBot="1" x14ac:dyDescent="0.4">
      <c r="A61" s="9" t="s">
        <v>16</v>
      </c>
      <c r="B61" s="2" t="s">
        <v>17</v>
      </c>
      <c r="C61" s="4" t="s">
        <v>12</v>
      </c>
    </row>
    <row r="62" spans="1:7" ht="16.5" thickTop="1" thickBot="1" x14ac:dyDescent="0.3">
      <c r="A62" s="7"/>
      <c r="B62" s="31">
        <v>77.94</v>
      </c>
      <c r="C62" s="26">
        <v>10</v>
      </c>
    </row>
    <row r="63" spans="1:7" ht="19.5" thickTop="1" thickBot="1" x14ac:dyDescent="0.4">
      <c r="A63" s="7"/>
      <c r="B63" s="12" t="s">
        <v>8</v>
      </c>
      <c r="C63" s="3" t="s">
        <v>0</v>
      </c>
      <c r="D63" s="4" t="s">
        <v>1</v>
      </c>
      <c r="E63" s="13" t="s">
        <v>3</v>
      </c>
      <c r="F63" s="3" t="s">
        <v>4</v>
      </c>
      <c r="G63" s="4" t="s">
        <v>5</v>
      </c>
    </row>
    <row r="64" spans="1:7" ht="16.5" thickTop="1" thickBot="1" x14ac:dyDescent="0.3">
      <c r="A64" s="26" t="s">
        <v>6</v>
      </c>
      <c r="B64" s="28">
        <f>IF($A$64 = "WDR = GND (0V)", (((($B$62*23.5)/1.25/6.25)-1)*15.55)/(1+$C$62/100), (((($B$62*51.6)/1.25/6.25)-1)*15.55)/(1+$C$62/100))</f>
        <v>3300.0424872727267</v>
      </c>
      <c r="C64" s="24">
        <f>IF($A$64 = "WDR = GND (0V)", $E$64/28.7, $E$64/92.7)</f>
        <v>31.358761482420007</v>
      </c>
      <c r="D64" s="24">
        <f>IF($A$64 = "WDR = GND (0V)", $F$64/25.8,$F$64/64.5)</f>
        <v>51.652466525722332</v>
      </c>
      <c r="E64" s="28">
        <f>0.75*((($B$64-$B$64*C62/100)/15.55)+1)*6.25</f>
        <v>899.99645454545418</v>
      </c>
      <c r="F64" s="24">
        <f>(($B$64/15.55)+1)*6.25</f>
        <v>1332.6336363636362</v>
      </c>
      <c r="G64" s="5">
        <f>1.25*((($B$64+$B$64*$C$62/100)/15.55)+1)*6.25</f>
        <v>1831.5899999999995</v>
      </c>
    </row>
    <row r="65" spans="1:7" ht="15.75" thickTop="1" x14ac:dyDescent="0.25">
      <c r="A65" t="s">
        <v>47</v>
      </c>
    </row>
    <row r="77" spans="1:7" x14ac:dyDescent="0.25">
      <c r="A77" t="s">
        <v>14</v>
      </c>
      <c r="B77">
        <v>1</v>
      </c>
      <c r="C77">
        <v>1</v>
      </c>
      <c r="D77">
        <v>1</v>
      </c>
      <c r="E77">
        <v>1</v>
      </c>
      <c r="F77">
        <v>1</v>
      </c>
      <c r="G77">
        <v>1</v>
      </c>
    </row>
  </sheetData>
  <mergeCells count="2">
    <mergeCell ref="A1:D1"/>
    <mergeCell ref="A2:D2"/>
  </mergeCells>
  <dataValidations disablePrompts="1" count="1">
    <dataValidation type="list" allowBlank="1" showInputMessage="1" showErrorMessage="1" sqref="A15 A40 A64">
      <formula1>"WDR = GND (0V), WDR = VDD"</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Revision History</vt:lpstr>
      <vt:lpstr>Window WDT Cap Calculator</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Fragasse, Roman</dc:creator>
  <cp:lastModifiedBy>Wallinger, Karl</cp:lastModifiedBy>
  <dcterms:created xsi:type="dcterms:W3CDTF">2016-06-22T19:11:16Z</dcterms:created>
  <dcterms:modified xsi:type="dcterms:W3CDTF">2016-09-13T17:54:27Z</dcterms:modified>
</cp:coreProperties>
</file>